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2014 GMSİ " sheetId="1" r:id="rId1"/>
  </sheets>
  <definedNames/>
  <calcPr fullCalcOnLoad="1"/>
</workbook>
</file>

<file path=xl/sharedStrings.xml><?xml version="1.0" encoding="utf-8"?>
<sst xmlns="http://schemas.openxmlformats.org/spreadsheetml/2006/main" count="109" uniqueCount="17">
  <si>
    <t>VERGİ DAİRESİ</t>
  </si>
  <si>
    <t>MÜKELLEFİN</t>
  </si>
  <si>
    <t>ADI SOYADI</t>
  </si>
  <si>
    <t>2014 VERGİLENDİRME DÖNEMİ YILLIK GELİR VERGİSİ ( G.M.S.İ. ) REKORTMENLERİ</t>
  </si>
  <si>
    <t>KIRKPINAR</t>
  </si>
  <si>
    <t>UZUNKÖPRÜ</t>
  </si>
  <si>
    <t>KEŞAN</t>
  </si>
  <si>
    <t>İPSALA</t>
  </si>
  <si>
    <t>MERİÇ</t>
  </si>
  <si>
    <t>MUSTAFA ÖDEN</t>
  </si>
  <si>
    <t xml:space="preserve">LALAPAŞA </t>
  </si>
  <si>
    <t>NİZAM KARA</t>
  </si>
  <si>
    <t>ARDA</t>
  </si>
  <si>
    <t>SÜLOĞLU</t>
  </si>
  <si>
    <t>SIRA NO</t>
  </si>
  <si>
    <t>EDİRNE VERGİ DAİRESİ BAŞKANLIĞI</t>
  </si>
  <si>
    <t>HESAPLANAN        (TAHAKKUK EDEN) VERGİ (TL)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</si>
</sst>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#,##0.00\ _T_L"/>
    <numFmt numFmtId="182" formatCode="#,##0.00;\-#,##0.00"/>
  </numFmts>
  <fonts count="7">
    <font>
      <sz val="10"/>
      <name val="Arial Tur"/>
      <family val="0"/>
    </font>
    <font>
      <b/>
      <sz val="12"/>
      <name val="Arial Tur"/>
      <family val="2"/>
    </font>
    <font>
      <b/>
      <sz val="16"/>
      <name val="Arial Tur"/>
      <family val="2"/>
    </font>
    <font>
      <u val="single"/>
      <sz val="10"/>
      <name val="Arial Tu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0" fontId="4" fillId="0" borderId="1" xfId="0" applyNumberFormat="1" applyFont="1" applyBorder="1" applyAlignment="1">
      <alignment horizontal="right" vertical="center" wrapText="1"/>
    </xf>
    <xf numFmtId="180" fontId="4" fillId="0" borderId="1" xfId="0" applyNumberFormat="1" applyFont="1" applyBorder="1" applyAlignment="1">
      <alignment horizontal="right" vertical="center" wrapText="1"/>
    </xf>
    <xf numFmtId="182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81" fontId="4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6"/>
  <sheetViews>
    <sheetView tabSelected="1" zoomScale="75" zoomScaleNormal="75" workbookViewId="0" topLeftCell="A1">
      <selection activeCell="E7" sqref="E7"/>
    </sheetView>
  </sheetViews>
  <sheetFormatPr defaultColWidth="9.00390625" defaultRowHeight="12.75"/>
  <cols>
    <col min="1" max="1" width="6.625" style="3" customWidth="1"/>
    <col min="2" max="2" width="22.00390625" style="2" customWidth="1"/>
    <col min="3" max="3" width="40.00390625" style="2" customWidth="1"/>
    <col min="4" max="4" width="21.625" style="2" customWidth="1"/>
    <col min="5" max="16384" width="9.125" style="2" customWidth="1"/>
  </cols>
  <sheetData>
    <row r="1" spans="1:4" ht="19.5" customHeight="1">
      <c r="A1" s="16" t="s">
        <v>3</v>
      </c>
      <c r="B1" s="16"/>
      <c r="C1" s="16"/>
      <c r="D1" s="16"/>
    </row>
    <row r="2" spans="1:4" ht="19.5" customHeight="1">
      <c r="A2" s="19" t="s">
        <v>15</v>
      </c>
      <c r="B2" s="19"/>
      <c r="C2" s="19"/>
      <c r="D2" s="1"/>
    </row>
    <row r="3" spans="1:4" ht="15.75" customHeight="1">
      <c r="A3" s="20" t="s">
        <v>1</v>
      </c>
      <c r="B3" s="21"/>
      <c r="C3" s="22"/>
      <c r="D3" s="17" t="s">
        <v>16</v>
      </c>
    </row>
    <row r="4" spans="1:4" ht="24" customHeight="1">
      <c r="A4" s="23" t="s">
        <v>14</v>
      </c>
      <c r="B4" s="17" t="s">
        <v>0</v>
      </c>
      <c r="C4" s="17" t="s">
        <v>2</v>
      </c>
      <c r="D4" s="17"/>
    </row>
    <row r="5" spans="1:4" ht="7.5" customHeight="1">
      <c r="A5" s="24"/>
      <c r="B5" s="18"/>
      <c r="C5" s="17"/>
      <c r="D5" s="17"/>
    </row>
    <row r="6" spans="1:4" ht="15.75" customHeight="1">
      <c r="A6" s="12">
        <v>1</v>
      </c>
      <c r="B6" s="13" t="s">
        <v>4</v>
      </c>
      <c r="C6" s="14" t="str">
        <f>"GÜRGAN KARSAK"</f>
        <v>GÜRGAN KARSAK</v>
      </c>
      <c r="D6" s="8">
        <v>288273.94</v>
      </c>
    </row>
    <row r="7" spans="1:4" ht="15.75" customHeight="1">
      <c r="A7" s="12">
        <v>2</v>
      </c>
      <c r="B7" s="14" t="s">
        <v>6</v>
      </c>
      <c r="C7" s="14" t="str">
        <f>"TOLGA MERCAN"</f>
        <v>TOLGA MERCAN</v>
      </c>
      <c r="D7" s="7">
        <v>285111.55</v>
      </c>
    </row>
    <row r="8" spans="1:4" ht="15.75" customHeight="1">
      <c r="A8" s="12">
        <v>3</v>
      </c>
      <c r="B8" s="13" t="s">
        <v>12</v>
      </c>
      <c r="C8" s="14" t="str">
        <f>"MURAT KARADENİZ"</f>
        <v>MURAT KARADENİZ</v>
      </c>
      <c r="D8" s="8">
        <v>176077.05</v>
      </c>
    </row>
    <row r="9" spans="1:4" ht="15.75" customHeight="1">
      <c r="A9" s="12">
        <v>4</v>
      </c>
      <c r="B9" s="13" t="s">
        <v>4</v>
      </c>
      <c r="C9" s="14" t="str">
        <f>"İSMET İLKTAN"</f>
        <v>İSMET İLKTAN</v>
      </c>
      <c r="D9" s="8">
        <v>161938.16</v>
      </c>
    </row>
    <row r="10" spans="1:4" ht="15.75" customHeight="1">
      <c r="A10" s="12">
        <v>5</v>
      </c>
      <c r="B10" s="13" t="s">
        <v>12</v>
      </c>
      <c r="C10" s="14" t="str">
        <f>"AHMET GÜRBÜZ"</f>
        <v>AHMET GÜRBÜZ</v>
      </c>
      <c r="D10" s="8">
        <v>99917.09</v>
      </c>
    </row>
    <row r="11" spans="1:4" ht="15.75" customHeight="1">
      <c r="A11" s="12">
        <v>6</v>
      </c>
      <c r="B11" s="14" t="s">
        <v>6</v>
      </c>
      <c r="C11" s="14" t="str">
        <f>"RECEP KIRANLI"</f>
        <v>RECEP KIRANLI</v>
      </c>
      <c r="D11" s="7">
        <v>91515.78</v>
      </c>
    </row>
    <row r="12" spans="1:4" ht="15.75" customHeight="1">
      <c r="A12" s="12">
        <v>7</v>
      </c>
      <c r="B12" s="14" t="s">
        <v>6</v>
      </c>
      <c r="C12" s="14" t="str">
        <f>"METİN MALTEPE"</f>
        <v>METİN MALTEPE</v>
      </c>
      <c r="D12" s="7">
        <v>89530.64</v>
      </c>
    </row>
    <row r="13" spans="1:4" ht="15.75" customHeight="1">
      <c r="A13" s="12">
        <v>8</v>
      </c>
      <c r="B13" s="14" t="s">
        <v>6</v>
      </c>
      <c r="C13" s="14" t="str">
        <f>"ENGİN MALTEPE"</f>
        <v>ENGİN MALTEPE</v>
      </c>
      <c r="D13" s="7">
        <v>86841.1</v>
      </c>
    </row>
    <row r="14" spans="1:4" ht="15.75" customHeight="1">
      <c r="A14" s="12">
        <v>9</v>
      </c>
      <c r="B14" s="13" t="s">
        <v>12</v>
      </c>
      <c r="C14" s="14" t="str">
        <f>"HATİCE KIZILAY"</f>
        <v>HATİCE KIZILAY</v>
      </c>
      <c r="D14" s="8">
        <v>80746.9</v>
      </c>
    </row>
    <row r="15" spans="1:4" ht="15.75" customHeight="1">
      <c r="A15" s="12">
        <v>10</v>
      </c>
      <c r="B15" s="14" t="s">
        <v>6</v>
      </c>
      <c r="C15" s="14" t="str">
        <f>"COŞKUN MALTEPE"</f>
        <v>COŞKUN MALTEPE</v>
      </c>
      <c r="D15" s="7">
        <v>78797.9</v>
      </c>
    </row>
    <row r="16" spans="1:4" ht="15.75" customHeight="1">
      <c r="A16" s="12">
        <v>11</v>
      </c>
      <c r="B16" s="13" t="s">
        <v>12</v>
      </c>
      <c r="C16" s="14" t="str">
        <f>"SARFİNAZ EKŞİ"</f>
        <v>SARFİNAZ EKŞİ</v>
      </c>
      <c r="D16" s="8">
        <v>72425.66</v>
      </c>
    </row>
    <row r="17" spans="1:4" ht="15.75" customHeight="1">
      <c r="A17" s="12">
        <v>12</v>
      </c>
      <c r="B17" s="13" t="s">
        <v>12</v>
      </c>
      <c r="C17" s="14" t="str">
        <f>"FETHİ NİŞ"</f>
        <v>FETHİ NİŞ</v>
      </c>
      <c r="D17" s="8">
        <v>68212.34</v>
      </c>
    </row>
    <row r="18" spans="1:4" ht="15.75" customHeight="1">
      <c r="A18" s="12">
        <v>13</v>
      </c>
      <c r="B18" s="14" t="s">
        <v>6</v>
      </c>
      <c r="C18" s="14" t="str">
        <f>"CHASAN ALİOĞLU"</f>
        <v>CHASAN ALİOĞLU</v>
      </c>
      <c r="D18" s="7">
        <v>59697.5</v>
      </c>
    </row>
    <row r="19" spans="1:4" ht="15.75" customHeight="1">
      <c r="A19" s="12">
        <v>14</v>
      </c>
      <c r="B19" s="14" t="s">
        <v>6</v>
      </c>
      <c r="C19" s="14" t="str">
        <f>"YILMAZ ŞAPÇI"</f>
        <v>YILMAZ ŞAPÇI</v>
      </c>
      <c r="D19" s="7">
        <v>56237.28</v>
      </c>
    </row>
    <row r="20" spans="1:4" ht="15.75" customHeight="1">
      <c r="A20" s="12">
        <v>15</v>
      </c>
      <c r="B20" s="13" t="s">
        <v>5</v>
      </c>
      <c r="C20" s="14" t="str">
        <f>"EYYÜP ÖZVARDAR"</f>
        <v>EYYÜP ÖZVARDAR</v>
      </c>
      <c r="D20" s="8">
        <v>56055.31</v>
      </c>
    </row>
    <row r="21" spans="1:4" ht="15.75" customHeight="1">
      <c r="A21" s="12">
        <v>16</v>
      </c>
      <c r="B21" s="15" t="s">
        <v>8</v>
      </c>
      <c r="C21" s="14" t="s">
        <v>9</v>
      </c>
      <c r="D21" s="9">
        <v>52761.27</v>
      </c>
    </row>
    <row r="22" spans="1:4" ht="15.75" customHeight="1">
      <c r="A22" s="12">
        <v>17</v>
      </c>
      <c r="B22" s="13" t="s">
        <v>5</v>
      </c>
      <c r="C22" s="14" t="str">
        <f>"MEHMET DURMAZ"</f>
        <v>MEHMET DURMAZ</v>
      </c>
      <c r="D22" s="8">
        <v>49808.47</v>
      </c>
    </row>
    <row r="23" spans="1:4" ht="15.75" customHeight="1">
      <c r="A23" s="12">
        <v>18</v>
      </c>
      <c r="B23" s="13" t="s">
        <v>4</v>
      </c>
      <c r="C23" s="14" t="str">
        <f>"MEHMET KASIM PEKÖZ"</f>
        <v>MEHMET KASIM PEKÖZ</v>
      </c>
      <c r="D23" s="8">
        <v>49365.5</v>
      </c>
    </row>
    <row r="24" spans="1:4" ht="15.75" customHeight="1">
      <c r="A24" s="12">
        <v>19</v>
      </c>
      <c r="B24" s="13" t="s">
        <v>12</v>
      </c>
      <c r="C24" s="14" t="str">
        <f>"CEMALETTİN ŞENGÜL"</f>
        <v>CEMALETTİN ŞENGÜL</v>
      </c>
      <c r="D24" s="8">
        <v>49312.34</v>
      </c>
    </row>
    <row r="25" spans="1:4" ht="15.75" customHeight="1">
      <c r="A25" s="12">
        <v>20</v>
      </c>
      <c r="B25" s="13" t="s">
        <v>12</v>
      </c>
      <c r="C25" s="14" t="str">
        <f>"İSMAİL ŞANDIR"</f>
        <v>İSMAİL ŞANDIR</v>
      </c>
      <c r="D25" s="8">
        <v>48976.02</v>
      </c>
    </row>
    <row r="26" spans="1:4" ht="15.75" customHeight="1">
      <c r="A26" s="12">
        <v>21</v>
      </c>
      <c r="B26" s="13" t="s">
        <v>5</v>
      </c>
      <c r="C26" s="14" t="str">
        <f>"MAHMUT HAMİT ENGİN"</f>
        <v>MAHMUT HAMİT ENGİN</v>
      </c>
      <c r="D26" s="8">
        <v>48930.15</v>
      </c>
    </row>
    <row r="27" spans="1:4" ht="15.75" customHeight="1">
      <c r="A27" s="12">
        <v>22</v>
      </c>
      <c r="B27" s="14" t="s">
        <v>6</v>
      </c>
      <c r="C27" s="14" t="str">
        <f>"MUSTAFA ŞAPÇI"</f>
        <v>MUSTAFA ŞAPÇI</v>
      </c>
      <c r="D27" s="7">
        <v>48057.04</v>
      </c>
    </row>
    <row r="28" spans="1:4" ht="15.75" customHeight="1">
      <c r="A28" s="12">
        <v>23</v>
      </c>
      <c r="B28" s="13" t="s">
        <v>12</v>
      </c>
      <c r="C28" s="14" t="str">
        <f>"FATMA ÇELİK"</f>
        <v>FATMA ÇELİK</v>
      </c>
      <c r="D28" s="8">
        <v>46941.64</v>
      </c>
    </row>
    <row r="29" spans="1:4" ht="15.75" customHeight="1">
      <c r="A29" s="12">
        <v>24</v>
      </c>
      <c r="B29" s="13" t="s">
        <v>5</v>
      </c>
      <c r="C29" s="14" t="str">
        <f>"DİLAVER KADER"</f>
        <v>DİLAVER KADER</v>
      </c>
      <c r="D29" s="8">
        <v>45544.69</v>
      </c>
    </row>
    <row r="30" spans="1:4" ht="15.75" customHeight="1">
      <c r="A30" s="12">
        <v>25</v>
      </c>
      <c r="B30" s="13" t="s">
        <v>5</v>
      </c>
      <c r="C30" s="14" t="str">
        <f>"ZİYA LEVENT ENGİN"</f>
        <v>ZİYA LEVENT ENGİN</v>
      </c>
      <c r="D30" s="8">
        <v>44123.24</v>
      </c>
    </row>
    <row r="31" spans="1:4" ht="15.75" customHeight="1">
      <c r="A31" s="12">
        <v>26</v>
      </c>
      <c r="B31" s="13" t="s">
        <v>4</v>
      </c>
      <c r="C31" s="14" t="str">
        <f>"İSMAİL ÖZKAN"</f>
        <v>İSMAİL ÖZKAN</v>
      </c>
      <c r="D31" s="8">
        <v>42386.94</v>
      </c>
    </row>
    <row r="32" spans="1:4" ht="15.75" customHeight="1">
      <c r="A32" s="12">
        <v>27</v>
      </c>
      <c r="B32" s="13" t="s">
        <v>12</v>
      </c>
      <c r="C32" s="14" t="str">
        <f>"MÜMİN DENERİ"</f>
        <v>MÜMİN DENERİ</v>
      </c>
      <c r="D32" s="8">
        <v>42296.16</v>
      </c>
    </row>
    <row r="33" spans="1:4" ht="15.75" customHeight="1">
      <c r="A33" s="12">
        <v>28</v>
      </c>
      <c r="B33" s="13" t="s">
        <v>4</v>
      </c>
      <c r="C33" s="14" t="str">
        <f>"FİKRET GÜLDİKEN"</f>
        <v>FİKRET GÜLDİKEN</v>
      </c>
      <c r="D33" s="8">
        <v>42107.05</v>
      </c>
    </row>
    <row r="34" spans="1:4" ht="15.75" customHeight="1">
      <c r="A34" s="12">
        <v>29</v>
      </c>
      <c r="B34" s="14" t="s">
        <v>6</v>
      </c>
      <c r="C34" s="14" t="str">
        <f>"MEHMET ÇELEN"</f>
        <v>MEHMET ÇELEN</v>
      </c>
      <c r="D34" s="7">
        <v>42072.2</v>
      </c>
    </row>
    <row r="35" spans="1:4" ht="15.75" customHeight="1">
      <c r="A35" s="12">
        <v>30</v>
      </c>
      <c r="B35" s="13" t="s">
        <v>12</v>
      </c>
      <c r="C35" s="14" t="str">
        <f>"CAN MAHMUT ÖREN"</f>
        <v>CAN MAHMUT ÖREN</v>
      </c>
      <c r="D35" s="8">
        <v>42060.78</v>
      </c>
    </row>
    <row r="36" spans="1:4" ht="15.75" customHeight="1">
      <c r="A36" s="12">
        <v>31</v>
      </c>
      <c r="B36" s="14" t="s">
        <v>6</v>
      </c>
      <c r="C36" s="14" t="str">
        <f>"AKIN ŞAPÇI"</f>
        <v>AKIN ŞAPÇI</v>
      </c>
      <c r="D36" s="7">
        <v>41455.25</v>
      </c>
    </row>
    <row r="37" spans="1:4" ht="15.75" customHeight="1">
      <c r="A37" s="12">
        <v>32</v>
      </c>
      <c r="B37" s="13" t="s">
        <v>12</v>
      </c>
      <c r="C37" s="14" t="str">
        <f>"İSMAİL HAKKI KALKAN"</f>
        <v>İSMAİL HAKKI KALKAN</v>
      </c>
      <c r="D37" s="8">
        <v>40853.28</v>
      </c>
    </row>
    <row r="38" spans="1:4" ht="15.75" customHeight="1">
      <c r="A38" s="12">
        <v>33</v>
      </c>
      <c r="B38" s="14" t="s">
        <v>6</v>
      </c>
      <c r="C38" s="14" t="str">
        <f>"ÇETİN ŞAPÇI"</f>
        <v>ÇETİN ŞAPÇI</v>
      </c>
      <c r="D38" s="7">
        <v>39880.25</v>
      </c>
    </row>
    <row r="39" spans="1:4" ht="15.75" customHeight="1">
      <c r="A39" s="12">
        <v>34</v>
      </c>
      <c r="B39" s="13" t="s">
        <v>5</v>
      </c>
      <c r="C39" s="14" t="str">
        <f>"BÜLENT GÜRBÜZ"</f>
        <v>BÜLENT GÜRBÜZ</v>
      </c>
      <c r="D39" s="8">
        <v>39780.76</v>
      </c>
    </row>
    <row r="40" spans="1:4" ht="15.75" customHeight="1">
      <c r="A40" s="12">
        <v>35</v>
      </c>
      <c r="B40" s="13" t="s">
        <v>12</v>
      </c>
      <c r="C40" s="14" t="str">
        <f>"LEVENT BENGÜR"</f>
        <v>LEVENT BENGÜR</v>
      </c>
      <c r="D40" s="8">
        <v>39222.5</v>
      </c>
    </row>
    <row r="41" spans="1:4" ht="15.75" customHeight="1">
      <c r="A41" s="12">
        <v>36</v>
      </c>
      <c r="B41" s="13" t="s">
        <v>5</v>
      </c>
      <c r="C41" s="14" t="str">
        <f>"RAMAZAN KARACA"</f>
        <v>RAMAZAN KARACA</v>
      </c>
      <c r="D41" s="8">
        <v>38896.19</v>
      </c>
    </row>
    <row r="42" spans="1:4" ht="15.75" customHeight="1">
      <c r="A42" s="12">
        <v>37</v>
      </c>
      <c r="B42" s="13" t="s">
        <v>4</v>
      </c>
      <c r="C42" s="14" t="str">
        <f>"OSMAN DOKSATLI"</f>
        <v>OSMAN DOKSATLI</v>
      </c>
      <c r="D42" s="8">
        <v>38641.72</v>
      </c>
    </row>
    <row r="43" spans="1:4" ht="15.75" customHeight="1">
      <c r="A43" s="12">
        <v>38</v>
      </c>
      <c r="B43" s="14" t="s">
        <v>6</v>
      </c>
      <c r="C43" s="14" t="str">
        <f>"İSMAİL ÖZBEK"</f>
        <v>İSMAİL ÖZBEK</v>
      </c>
      <c r="D43" s="7">
        <v>37172.73</v>
      </c>
    </row>
    <row r="44" spans="1:4" ht="15.75" customHeight="1">
      <c r="A44" s="12">
        <v>39</v>
      </c>
      <c r="B44" s="13" t="s">
        <v>12</v>
      </c>
      <c r="C44" s="14" t="str">
        <f>"HASAN ALDEMİR"</f>
        <v>HASAN ALDEMİR</v>
      </c>
      <c r="D44" s="8">
        <v>36649.49</v>
      </c>
    </row>
    <row r="45" spans="1:4" ht="15.75" customHeight="1">
      <c r="A45" s="12">
        <v>40</v>
      </c>
      <c r="B45" s="13" t="s">
        <v>12</v>
      </c>
      <c r="C45" s="14" t="str">
        <f>"VECİHİ GÖZEN"</f>
        <v>VECİHİ GÖZEN</v>
      </c>
      <c r="D45" s="8">
        <v>36556.98</v>
      </c>
    </row>
    <row r="46" spans="1:4" ht="15.75" customHeight="1">
      <c r="A46" s="12">
        <v>41</v>
      </c>
      <c r="B46" s="13" t="s">
        <v>12</v>
      </c>
      <c r="C46" s="14" t="str">
        <f>"RECEP DİNÇ"</f>
        <v>RECEP DİNÇ</v>
      </c>
      <c r="D46" s="8">
        <v>34788.88</v>
      </c>
    </row>
    <row r="47" spans="1:4" ht="15.75" customHeight="1">
      <c r="A47" s="12">
        <v>42</v>
      </c>
      <c r="B47" s="13" t="s">
        <v>5</v>
      </c>
      <c r="C47" s="14" t="str">
        <f>"EMİN SAKA"</f>
        <v>EMİN SAKA</v>
      </c>
      <c r="D47" s="8">
        <v>33795.31</v>
      </c>
    </row>
    <row r="48" spans="1:4" ht="15.75" customHeight="1">
      <c r="A48" s="12">
        <v>43</v>
      </c>
      <c r="B48" s="13" t="s">
        <v>4</v>
      </c>
      <c r="C48" s="14" t="str">
        <f>"SALİM ÇEVİK"</f>
        <v>SALİM ÇEVİK</v>
      </c>
      <c r="D48" s="8">
        <v>33119.38</v>
      </c>
    </row>
    <row r="49" spans="1:4" ht="15.75" customHeight="1">
      <c r="A49" s="12">
        <v>44</v>
      </c>
      <c r="B49" s="13" t="s">
        <v>12</v>
      </c>
      <c r="C49" s="14" t="str">
        <f>"MEHMET AYHAN KUNTEL"</f>
        <v>MEHMET AYHAN KUNTEL</v>
      </c>
      <c r="D49" s="8">
        <v>32135</v>
      </c>
    </row>
    <row r="50" spans="1:4" ht="15.75" customHeight="1">
      <c r="A50" s="12">
        <v>45</v>
      </c>
      <c r="B50" s="13" t="s">
        <v>5</v>
      </c>
      <c r="C50" s="14" t="str">
        <f>"ONUR KOCAMAN"</f>
        <v>ONUR KOCAMAN</v>
      </c>
      <c r="D50" s="8">
        <v>31906.52</v>
      </c>
    </row>
    <row r="51" spans="1:4" ht="15.75" customHeight="1">
      <c r="A51" s="12">
        <v>46</v>
      </c>
      <c r="B51" s="14" t="s">
        <v>6</v>
      </c>
      <c r="C51" s="14" t="str">
        <f>"AKIN ÜNER"</f>
        <v>AKIN ÜNER</v>
      </c>
      <c r="D51" s="7">
        <v>31029.88</v>
      </c>
    </row>
    <row r="52" spans="1:4" ht="15.75" customHeight="1">
      <c r="A52" s="12">
        <v>47</v>
      </c>
      <c r="B52" s="13" t="s">
        <v>12</v>
      </c>
      <c r="C52" s="14" t="str">
        <f>"NECATİ GEDİK"</f>
        <v>NECATİ GEDİK</v>
      </c>
      <c r="D52" s="8">
        <v>30420.88</v>
      </c>
    </row>
    <row r="53" spans="1:4" ht="15.75" customHeight="1">
      <c r="A53" s="12">
        <v>48</v>
      </c>
      <c r="B53" s="13" t="s">
        <v>12</v>
      </c>
      <c r="C53" s="14" t="str">
        <f>"BAHRİ ALDEMİR"</f>
        <v>BAHRİ ALDEMİR</v>
      </c>
      <c r="D53" s="8">
        <v>30216.18</v>
      </c>
    </row>
    <row r="54" spans="1:4" ht="15.75" customHeight="1">
      <c r="A54" s="12">
        <v>49</v>
      </c>
      <c r="B54" s="13" t="s">
        <v>12</v>
      </c>
      <c r="C54" s="14" t="str">
        <f>"SERDAR GÖKSU"</f>
        <v>SERDAR GÖKSU</v>
      </c>
      <c r="D54" s="8">
        <v>30166.25</v>
      </c>
    </row>
    <row r="55" spans="1:4" ht="15.75" customHeight="1">
      <c r="A55" s="12">
        <v>50</v>
      </c>
      <c r="B55" s="13" t="s">
        <v>5</v>
      </c>
      <c r="C55" s="14" t="str">
        <f>"OSMAN KAPLANER"</f>
        <v>OSMAN KAPLANER</v>
      </c>
      <c r="D55" s="8">
        <v>30082.25</v>
      </c>
    </row>
    <row r="56" spans="1:4" ht="15.75" customHeight="1">
      <c r="A56" s="12">
        <v>51</v>
      </c>
      <c r="B56" s="13" t="s">
        <v>12</v>
      </c>
      <c r="C56" s="14" t="str">
        <f>"MURAT ÇOŞKUNAKAR"</f>
        <v>MURAT ÇOŞKUNAKAR</v>
      </c>
      <c r="D56" s="8">
        <v>29609.75</v>
      </c>
    </row>
    <row r="57" spans="1:4" ht="15.75" customHeight="1">
      <c r="A57" s="12">
        <v>52</v>
      </c>
      <c r="B57" s="14" t="s">
        <v>6</v>
      </c>
      <c r="C57" s="14" t="str">
        <f>"ABDÜL KERİM ÜNER"</f>
        <v>ABDÜL KERİM ÜNER</v>
      </c>
      <c r="D57" s="7">
        <v>29116.25</v>
      </c>
    </row>
    <row r="58" spans="1:4" ht="15.75" customHeight="1">
      <c r="A58" s="12">
        <v>53</v>
      </c>
      <c r="B58" s="13" t="s">
        <v>12</v>
      </c>
      <c r="C58" s="14" t="str">
        <f>"MEHMET ŞERİF ESEN"</f>
        <v>MEHMET ŞERİF ESEN</v>
      </c>
      <c r="D58" s="8">
        <v>28988.94</v>
      </c>
    </row>
    <row r="59" spans="1:4" ht="15.75" customHeight="1">
      <c r="A59" s="12">
        <v>54</v>
      </c>
      <c r="B59" s="13" t="s">
        <v>4</v>
      </c>
      <c r="C59" s="14" t="str">
        <f>"İSMAİL KARAÇAVUŞ"</f>
        <v>İSMAİL KARAÇAVUŞ</v>
      </c>
      <c r="D59" s="8">
        <v>28197.5</v>
      </c>
    </row>
    <row r="60" spans="1:4" ht="15.75" customHeight="1">
      <c r="A60" s="12">
        <v>55</v>
      </c>
      <c r="B60" s="13" t="s">
        <v>4</v>
      </c>
      <c r="C60" s="14" t="str">
        <f>"HASAN YÜCEL"</f>
        <v>HASAN YÜCEL</v>
      </c>
      <c r="D60" s="8">
        <v>28188.76</v>
      </c>
    </row>
    <row r="61" spans="1:4" ht="15.75" customHeight="1">
      <c r="A61" s="12">
        <v>56</v>
      </c>
      <c r="B61" s="13" t="s">
        <v>5</v>
      </c>
      <c r="C61" s="14" t="str">
        <f>"HÜSEYİN AKALIN"</f>
        <v>HÜSEYİN AKALIN</v>
      </c>
      <c r="D61" s="8">
        <v>28083.06</v>
      </c>
    </row>
    <row r="62" spans="1:4" ht="15.75" customHeight="1">
      <c r="A62" s="12">
        <v>57</v>
      </c>
      <c r="B62" s="14" t="s">
        <v>6</v>
      </c>
      <c r="C62" s="14" t="str">
        <f>"TEZER TEOMANÇOMER"</f>
        <v>TEZER TEOMANÇOMER</v>
      </c>
      <c r="D62" s="7">
        <v>27803.75</v>
      </c>
    </row>
    <row r="63" spans="1:4" ht="15.75" customHeight="1">
      <c r="A63" s="12">
        <v>58</v>
      </c>
      <c r="B63" s="14" t="s">
        <v>6</v>
      </c>
      <c r="C63" s="14" t="str">
        <f>"ARKIN ALTINAL"</f>
        <v>ARKIN ALTINAL</v>
      </c>
      <c r="D63" s="7">
        <v>27718.96</v>
      </c>
    </row>
    <row r="64" spans="1:4" ht="15.75" customHeight="1">
      <c r="A64" s="12">
        <v>59</v>
      </c>
      <c r="B64" s="15" t="s">
        <v>13</v>
      </c>
      <c r="C64" s="14" t="str">
        <f>"CAVİT ÇETİN"</f>
        <v>CAVİT ÇETİN</v>
      </c>
      <c r="D64" s="10">
        <v>27698.75</v>
      </c>
    </row>
    <row r="65" spans="1:4" ht="15.75" customHeight="1">
      <c r="A65" s="12">
        <v>60</v>
      </c>
      <c r="B65" s="14" t="s">
        <v>6</v>
      </c>
      <c r="C65" s="14" t="str">
        <f>"TARIK ÖZBEK"</f>
        <v>TARIK ÖZBEK</v>
      </c>
      <c r="D65" s="7">
        <v>27353.04</v>
      </c>
    </row>
    <row r="66" spans="1:4" ht="15.75" customHeight="1">
      <c r="A66" s="12">
        <v>61</v>
      </c>
      <c r="B66" s="14" t="s">
        <v>6</v>
      </c>
      <c r="C66" s="14" t="str">
        <f>"RAHİM MUTLU"</f>
        <v>RAHİM MUTLU</v>
      </c>
      <c r="D66" s="7">
        <v>27321.4</v>
      </c>
    </row>
    <row r="67" spans="1:4" ht="15.75" customHeight="1">
      <c r="A67" s="12">
        <v>62</v>
      </c>
      <c r="B67" s="14" t="s">
        <v>6</v>
      </c>
      <c r="C67" s="14" t="str">
        <f>"GÜREL SAVAŞAL"</f>
        <v>GÜREL SAVAŞAL</v>
      </c>
      <c r="D67" s="7">
        <v>27029.31</v>
      </c>
    </row>
    <row r="68" spans="1:4" ht="15.75" customHeight="1">
      <c r="A68" s="12">
        <v>63</v>
      </c>
      <c r="B68" s="13" t="s">
        <v>5</v>
      </c>
      <c r="C68" s="14" t="str">
        <f>"BİROL KOCAMAN"</f>
        <v>BİROL KOCAMAN</v>
      </c>
      <c r="D68" s="8">
        <v>26688.13</v>
      </c>
    </row>
    <row r="69" spans="1:4" ht="15.75" customHeight="1">
      <c r="A69" s="12">
        <v>64</v>
      </c>
      <c r="B69" s="13" t="s">
        <v>10</v>
      </c>
      <c r="C69" s="14" t="s">
        <v>11</v>
      </c>
      <c r="D69" s="11">
        <v>26498.65</v>
      </c>
    </row>
    <row r="70" spans="1:4" ht="15.75" customHeight="1">
      <c r="A70" s="12">
        <v>65</v>
      </c>
      <c r="B70" s="13" t="s">
        <v>12</v>
      </c>
      <c r="C70" s="14" t="str">
        <f>"HASAN SABRİ ŞİMŞEK"</f>
        <v>HASAN SABRİ ŞİMŞEK</v>
      </c>
      <c r="D70" s="8">
        <v>26425.63</v>
      </c>
    </row>
    <row r="71" spans="1:4" ht="15.75" customHeight="1">
      <c r="A71" s="12">
        <v>66</v>
      </c>
      <c r="B71" s="13" t="s">
        <v>5</v>
      </c>
      <c r="C71" s="14" t="str">
        <f>"ADNAN İHTİYAROĞLU"</f>
        <v>ADNAN İHTİYAROĞLU</v>
      </c>
      <c r="D71" s="8">
        <v>25897.34</v>
      </c>
    </row>
    <row r="72" spans="1:4" ht="15.75" customHeight="1">
      <c r="A72" s="12">
        <v>67</v>
      </c>
      <c r="B72" s="13" t="s">
        <v>5</v>
      </c>
      <c r="C72" s="14" t="str">
        <f>"ALİ RIZA YAĞCI"</f>
        <v>ALİ RIZA YAĞCI</v>
      </c>
      <c r="D72" s="8">
        <v>25785.73</v>
      </c>
    </row>
    <row r="73" spans="1:4" ht="15.75" customHeight="1">
      <c r="A73" s="12">
        <v>68</v>
      </c>
      <c r="B73" s="13" t="s">
        <v>12</v>
      </c>
      <c r="C73" s="14" t="str">
        <f>"ALİ TAŞKIRAN"</f>
        <v>ALİ TAŞKIRAN</v>
      </c>
      <c r="D73" s="8">
        <v>25245.69</v>
      </c>
    </row>
    <row r="74" spans="1:4" ht="15.75" customHeight="1">
      <c r="A74" s="12">
        <v>69</v>
      </c>
      <c r="B74" s="13" t="s">
        <v>12</v>
      </c>
      <c r="C74" s="14" t="str">
        <f>"NİYAZİ DENİZ"</f>
        <v>NİYAZİ DENİZ</v>
      </c>
      <c r="D74" s="8">
        <v>25145.94</v>
      </c>
    </row>
    <row r="75" spans="1:4" ht="15.75" customHeight="1">
      <c r="A75" s="12">
        <v>70</v>
      </c>
      <c r="B75" s="13" t="s">
        <v>12</v>
      </c>
      <c r="C75" s="14" t="str">
        <f>"ERDEM ÖZAKINCI"</f>
        <v>ERDEM ÖZAKINCI</v>
      </c>
      <c r="D75" s="8">
        <v>24664.58</v>
      </c>
    </row>
    <row r="76" spans="1:4" ht="15.75" customHeight="1">
      <c r="A76" s="12">
        <v>71</v>
      </c>
      <c r="B76" s="13" t="s">
        <v>12</v>
      </c>
      <c r="C76" s="14" t="str">
        <f>"İLKER ÖZAKINCI"</f>
        <v>İLKER ÖZAKINCI</v>
      </c>
      <c r="D76" s="8">
        <v>24664.58</v>
      </c>
    </row>
    <row r="77" spans="1:4" ht="15.75" customHeight="1">
      <c r="A77" s="12">
        <v>72</v>
      </c>
      <c r="B77" s="13" t="s">
        <v>5</v>
      </c>
      <c r="C77" s="14" t="str">
        <f>"İBRAHİM AKALIN"</f>
        <v>İBRAHİM AKALIN</v>
      </c>
      <c r="D77" s="8">
        <v>24473.57</v>
      </c>
    </row>
    <row r="78" spans="1:4" ht="15.75" customHeight="1">
      <c r="A78" s="12">
        <v>73</v>
      </c>
      <c r="B78" s="13" t="s">
        <v>4</v>
      </c>
      <c r="C78" s="14" t="str">
        <f>"ARZU ALAMUT"</f>
        <v>ARZU ALAMUT</v>
      </c>
      <c r="D78" s="8">
        <v>24400.76</v>
      </c>
    </row>
    <row r="79" spans="1:4" ht="15.75" customHeight="1">
      <c r="A79" s="12">
        <v>74</v>
      </c>
      <c r="B79" s="13" t="s">
        <v>12</v>
      </c>
      <c r="C79" s="14" t="str">
        <f>"NİZAMİ OĞUZ"</f>
        <v>NİZAMİ OĞUZ</v>
      </c>
      <c r="D79" s="8">
        <v>24384.69</v>
      </c>
    </row>
    <row r="80" spans="1:4" ht="15.75" customHeight="1">
      <c r="A80" s="12">
        <v>75</v>
      </c>
      <c r="B80" s="13" t="s">
        <v>12</v>
      </c>
      <c r="C80" s="14" t="str">
        <f>"BİLGE KANDIR"</f>
        <v>BİLGE KANDIR</v>
      </c>
      <c r="D80" s="8">
        <v>24260</v>
      </c>
    </row>
    <row r="81" spans="1:4" s="4" customFormat="1" ht="15.75" customHeight="1">
      <c r="A81" s="12">
        <v>76</v>
      </c>
      <c r="B81" s="13" t="s">
        <v>12</v>
      </c>
      <c r="C81" s="14" t="str">
        <f>"İBRAHİM TANJU GÜLKEN"</f>
        <v>İBRAHİM TANJU GÜLKEN</v>
      </c>
      <c r="D81" s="8">
        <v>24174.48</v>
      </c>
    </row>
    <row r="82" spans="1:4" ht="15.75" customHeight="1">
      <c r="A82" s="12">
        <v>77</v>
      </c>
      <c r="B82" s="14" t="s">
        <v>6</v>
      </c>
      <c r="C82" s="14" t="str">
        <f>"HASAN ALTINAL"</f>
        <v>HASAN ALTINAL</v>
      </c>
      <c r="D82" s="7">
        <v>23850.42</v>
      </c>
    </row>
    <row r="83" spans="1:4" ht="15.75" customHeight="1">
      <c r="A83" s="12">
        <v>78</v>
      </c>
      <c r="B83" s="13" t="s">
        <v>12</v>
      </c>
      <c r="C83" s="14" t="str">
        <f>"BEHÇET AÇIKGÖZ"</f>
        <v>BEHÇET AÇIKGÖZ</v>
      </c>
      <c r="D83" s="8">
        <v>23234.1</v>
      </c>
    </row>
    <row r="84" spans="1:4" ht="15.75" customHeight="1">
      <c r="A84" s="12">
        <v>79</v>
      </c>
      <c r="B84" s="13" t="s">
        <v>12</v>
      </c>
      <c r="C84" s="14" t="str">
        <f>"AYŞE ARMAĞAN TUĞRUL"</f>
        <v>AYŞE ARMAĞAN TUĞRUL</v>
      </c>
      <c r="D84" s="8">
        <v>23193.92</v>
      </c>
    </row>
    <row r="85" spans="1:4" ht="15.75" customHeight="1">
      <c r="A85" s="12">
        <v>80</v>
      </c>
      <c r="B85" s="13" t="s">
        <v>12</v>
      </c>
      <c r="C85" s="14" t="str">
        <f>"HALİL ÇOKOKUMUŞ"</f>
        <v>HALİL ÇOKOKUMUŞ</v>
      </c>
      <c r="D85" s="8">
        <v>23110.25</v>
      </c>
    </row>
    <row r="86" spans="1:4" ht="15.75" customHeight="1">
      <c r="A86" s="12">
        <v>81</v>
      </c>
      <c r="B86" s="13" t="s">
        <v>12</v>
      </c>
      <c r="C86" s="14" t="str">
        <f>"ALİ KAYA"</f>
        <v>ALİ KAYA</v>
      </c>
      <c r="D86" s="8">
        <v>22903.53</v>
      </c>
    </row>
    <row r="87" spans="1:4" ht="15.75" customHeight="1">
      <c r="A87" s="12">
        <v>82</v>
      </c>
      <c r="B87" s="13" t="s">
        <v>12</v>
      </c>
      <c r="C87" s="14" t="str">
        <f>"AYDIN ERTEN"</f>
        <v>AYDIN ERTEN</v>
      </c>
      <c r="D87" s="8">
        <v>22788.94</v>
      </c>
    </row>
    <row r="88" spans="1:4" ht="15.75" customHeight="1">
      <c r="A88" s="12">
        <v>83</v>
      </c>
      <c r="B88" s="13" t="s">
        <v>12</v>
      </c>
      <c r="C88" s="14" t="str">
        <f>"HİKMET AÇIKGÖZ"</f>
        <v>HİKMET AÇIKGÖZ</v>
      </c>
      <c r="D88" s="8">
        <v>22446.52</v>
      </c>
    </row>
    <row r="89" spans="1:4" ht="15.75" customHeight="1">
      <c r="A89" s="12">
        <v>84</v>
      </c>
      <c r="B89" s="13" t="s">
        <v>12</v>
      </c>
      <c r="C89" s="14" t="str">
        <f>"İSMET AÇIKGÖZ"</f>
        <v>İSMET AÇIKGÖZ</v>
      </c>
      <c r="D89" s="8">
        <v>22387.5</v>
      </c>
    </row>
    <row r="90" spans="1:4" ht="15.75" customHeight="1">
      <c r="A90" s="12">
        <v>85</v>
      </c>
      <c r="B90" s="13" t="s">
        <v>12</v>
      </c>
      <c r="C90" s="14" t="str">
        <f>"TARIK ALTIERLER"</f>
        <v>TARIK ALTIERLER</v>
      </c>
      <c r="D90" s="8">
        <v>22232.19</v>
      </c>
    </row>
    <row r="91" spans="1:4" ht="15.75" customHeight="1">
      <c r="A91" s="12">
        <v>86</v>
      </c>
      <c r="B91" s="13" t="s">
        <v>5</v>
      </c>
      <c r="C91" s="14" t="str">
        <f>"NEBİLE HACIBEKİROĞLU"</f>
        <v>NEBİLE HACIBEKİROĞLU</v>
      </c>
      <c r="D91" s="8">
        <v>22188.02</v>
      </c>
    </row>
    <row r="92" spans="1:4" ht="15.75" customHeight="1">
      <c r="A92" s="12">
        <v>87</v>
      </c>
      <c r="B92" s="13" t="s">
        <v>4</v>
      </c>
      <c r="C92" s="14" t="str">
        <f>"ERCAN DURSUNOĞLU"</f>
        <v>ERCAN DURSUNOĞLU</v>
      </c>
      <c r="D92" s="8">
        <v>21937</v>
      </c>
    </row>
    <row r="93" spans="1:4" ht="15.75" customHeight="1">
      <c r="A93" s="12">
        <v>88</v>
      </c>
      <c r="B93" s="13" t="s">
        <v>12</v>
      </c>
      <c r="C93" s="14" t="str">
        <f>"FİKRET GEÇİT"</f>
        <v>FİKRET GEÇİT</v>
      </c>
      <c r="D93" s="8">
        <v>21766.25</v>
      </c>
    </row>
    <row r="94" spans="1:4" ht="15.75" customHeight="1">
      <c r="A94" s="12">
        <v>89</v>
      </c>
      <c r="B94" s="13" t="s">
        <v>12</v>
      </c>
      <c r="C94" s="14" t="str">
        <f>"ZARİFE AKOCAK"</f>
        <v>ZARİFE AKOCAK</v>
      </c>
      <c r="D94" s="8">
        <v>21668.2</v>
      </c>
    </row>
    <row r="95" spans="1:4" ht="15.75" customHeight="1">
      <c r="A95" s="12">
        <v>90</v>
      </c>
      <c r="B95" s="13" t="s">
        <v>12</v>
      </c>
      <c r="C95" s="14" t="str">
        <f>"GÜLLÜ GÜLAY GÜRSÖZLÜ"</f>
        <v>GÜLLÜ GÜLAY GÜRSÖZLÜ</v>
      </c>
      <c r="D95" s="8">
        <v>21663.55</v>
      </c>
    </row>
    <row r="96" spans="1:4" ht="15.75" customHeight="1">
      <c r="A96" s="12">
        <v>91</v>
      </c>
      <c r="B96" s="13" t="s">
        <v>12</v>
      </c>
      <c r="C96" s="14" t="str">
        <f>"GÜLŞEN ÖZTÜRK"</f>
        <v>GÜLŞEN ÖZTÜRK</v>
      </c>
      <c r="D96" s="8">
        <v>21510.73</v>
      </c>
    </row>
    <row r="97" spans="1:4" ht="15.75" customHeight="1">
      <c r="A97" s="12">
        <v>92</v>
      </c>
      <c r="B97" s="13" t="s">
        <v>4</v>
      </c>
      <c r="C97" s="14" t="str">
        <f>"YÜKSEL ERBEK"</f>
        <v>YÜKSEL ERBEK</v>
      </c>
      <c r="D97" s="8">
        <v>21450.27</v>
      </c>
    </row>
    <row r="98" spans="1:4" ht="15.75" customHeight="1">
      <c r="A98" s="12">
        <v>93</v>
      </c>
      <c r="B98" s="14" t="s">
        <v>6</v>
      </c>
      <c r="C98" s="14" t="str">
        <f>"MUZAFFER YURTTAŞ"</f>
        <v>MUZAFFER YURTTAŞ</v>
      </c>
      <c r="D98" s="7">
        <v>21352.81</v>
      </c>
    </row>
    <row r="99" spans="1:4" ht="15.75" customHeight="1">
      <c r="A99" s="12">
        <v>94</v>
      </c>
      <c r="B99" s="13" t="s">
        <v>12</v>
      </c>
      <c r="C99" s="14" t="str">
        <f>"İRFAN KARAMAN"</f>
        <v>İRFAN KARAMAN</v>
      </c>
      <c r="D99" s="8">
        <v>21047.84</v>
      </c>
    </row>
    <row r="100" spans="1:4" ht="15.75" customHeight="1">
      <c r="A100" s="12">
        <v>95</v>
      </c>
      <c r="B100" s="13" t="s">
        <v>5</v>
      </c>
      <c r="C100" s="14" t="str">
        <f>"HÜSEYİN AYTİN"</f>
        <v>HÜSEYİN AYTİN</v>
      </c>
      <c r="D100" s="8">
        <v>20717.56</v>
      </c>
    </row>
    <row r="101" spans="1:4" ht="15.75" customHeight="1">
      <c r="A101" s="12">
        <v>96</v>
      </c>
      <c r="B101" s="14" t="s">
        <v>6</v>
      </c>
      <c r="C101" s="14" t="str">
        <f>"ALİ ÇETİN"</f>
        <v>ALİ ÇETİN</v>
      </c>
      <c r="D101" s="7">
        <v>20671.26</v>
      </c>
    </row>
    <row r="102" spans="1:4" ht="15.75" customHeight="1">
      <c r="A102" s="12">
        <v>97</v>
      </c>
      <c r="B102" s="13" t="s">
        <v>7</v>
      </c>
      <c r="C102" s="14" t="str">
        <f>"FATMA TOPUZ"</f>
        <v>FATMA TOPUZ</v>
      </c>
      <c r="D102" s="11">
        <v>20605.02</v>
      </c>
    </row>
    <row r="103" spans="1:4" ht="15.75" customHeight="1">
      <c r="A103" s="12">
        <v>98</v>
      </c>
      <c r="B103" s="13" t="s">
        <v>4</v>
      </c>
      <c r="C103" s="14" t="str">
        <f>"HÜSNÜ GÜLDAL"</f>
        <v>HÜSNÜ GÜLDAL</v>
      </c>
      <c r="D103" s="8">
        <v>19403.75</v>
      </c>
    </row>
    <row r="104" spans="1:4" ht="15.75" customHeight="1">
      <c r="A104" s="12">
        <v>99</v>
      </c>
      <c r="B104" s="14" t="s">
        <v>6</v>
      </c>
      <c r="C104" s="14" t="str">
        <f>"KEZİBAN ALPARSLAN"</f>
        <v>KEZİBAN ALPARSLAN</v>
      </c>
      <c r="D104" s="7">
        <v>19072.21</v>
      </c>
    </row>
    <row r="105" spans="1:4" ht="15.75" customHeight="1">
      <c r="A105" s="12">
        <v>100</v>
      </c>
      <c r="B105" s="13" t="s">
        <v>12</v>
      </c>
      <c r="C105" s="14" t="str">
        <f>"CAVİT DUVAN"</f>
        <v>CAVİT DUVAN</v>
      </c>
      <c r="D105" s="8">
        <v>18288.13</v>
      </c>
    </row>
    <row r="106" spans="1:4" ht="15.75" customHeight="1">
      <c r="A106" s="5"/>
      <c r="B106" s="6"/>
      <c r="C106" s="6"/>
      <c r="D106" s="6"/>
    </row>
    <row r="107" spans="1:4" ht="15.75" customHeight="1">
      <c r="A107" s="5"/>
      <c r="B107" s="6"/>
      <c r="C107" s="6"/>
      <c r="D107" s="6"/>
    </row>
    <row r="108" spans="1:4" ht="15.75" customHeight="1">
      <c r="A108" s="5"/>
      <c r="B108" s="6"/>
      <c r="C108" s="6"/>
      <c r="D108" s="6"/>
    </row>
    <row r="109" spans="1:4" ht="15.75" customHeight="1">
      <c r="A109" s="5"/>
      <c r="B109" s="6"/>
      <c r="C109" s="6"/>
      <c r="D109" s="6"/>
    </row>
    <row r="110" spans="1:4" ht="15.75" customHeight="1">
      <c r="A110" s="5"/>
      <c r="B110" s="6"/>
      <c r="C110" s="6"/>
      <c r="D110" s="6"/>
    </row>
    <row r="111" spans="1:4" ht="15.75" customHeight="1">
      <c r="A111" s="5"/>
      <c r="B111" s="6"/>
      <c r="C111" s="6"/>
      <c r="D111" s="6"/>
    </row>
    <row r="112" spans="1:4" ht="15.75" customHeight="1">
      <c r="A112" s="5"/>
      <c r="B112" s="6"/>
      <c r="C112" s="6"/>
      <c r="D112" s="6"/>
    </row>
    <row r="113" spans="1:4" ht="15.75" customHeight="1">
      <c r="A113" s="5"/>
      <c r="B113" s="6"/>
      <c r="C113" s="6"/>
      <c r="D113" s="6"/>
    </row>
    <row r="114" spans="1:4" ht="15.75" customHeight="1">
      <c r="A114" s="5"/>
      <c r="B114" s="6"/>
      <c r="C114" s="6"/>
      <c r="D114" s="6"/>
    </row>
    <row r="115" spans="1:4" ht="15.75" customHeight="1">
      <c r="A115" s="5"/>
      <c r="B115" s="6"/>
      <c r="C115" s="6"/>
      <c r="D115" s="6"/>
    </row>
    <row r="116" spans="1:4" ht="15.75" customHeight="1">
      <c r="A116" s="5"/>
      <c r="B116" s="6"/>
      <c r="C116" s="6"/>
      <c r="D116" s="6"/>
    </row>
    <row r="117" spans="1:4" ht="15.75" customHeight="1">
      <c r="A117" s="5"/>
      <c r="B117" s="6"/>
      <c r="C117" s="6"/>
      <c r="D117" s="6"/>
    </row>
    <row r="118" spans="1:4" ht="15.75" customHeight="1">
      <c r="A118" s="5"/>
      <c r="B118" s="6"/>
      <c r="C118" s="6"/>
      <c r="D118" s="6"/>
    </row>
    <row r="119" spans="1:4" ht="15.75" customHeight="1">
      <c r="A119" s="5"/>
      <c r="B119" s="6"/>
      <c r="C119" s="6"/>
      <c r="D119" s="6"/>
    </row>
    <row r="120" spans="1:4" ht="15.75" customHeight="1">
      <c r="A120" s="5"/>
      <c r="B120" s="6"/>
      <c r="C120" s="6"/>
      <c r="D120" s="6"/>
    </row>
    <row r="121" spans="1:4" ht="15.75" customHeight="1">
      <c r="A121" s="5"/>
      <c r="B121" s="6"/>
      <c r="C121" s="6"/>
      <c r="D121" s="6"/>
    </row>
    <row r="122" spans="1:4" ht="15.75" customHeight="1">
      <c r="A122" s="5"/>
      <c r="B122" s="6"/>
      <c r="C122" s="6"/>
      <c r="D122" s="6"/>
    </row>
    <row r="123" spans="1:4" ht="15.75" customHeight="1">
      <c r="A123" s="5"/>
      <c r="B123" s="6"/>
      <c r="C123" s="6"/>
      <c r="D123" s="6"/>
    </row>
    <row r="124" spans="1:4" ht="15.75" customHeight="1">
      <c r="A124" s="5"/>
      <c r="B124" s="6"/>
      <c r="C124" s="6"/>
      <c r="D124" s="6"/>
    </row>
    <row r="125" spans="1:4" ht="15.75" customHeight="1">
      <c r="A125" s="5"/>
      <c r="B125" s="6"/>
      <c r="C125" s="6"/>
      <c r="D125" s="6"/>
    </row>
    <row r="126" spans="1:4" ht="15.75" customHeight="1">
      <c r="A126" s="5"/>
      <c r="B126" s="6"/>
      <c r="C126" s="6"/>
      <c r="D126" s="6"/>
    </row>
    <row r="127" spans="1:4" ht="15.75" customHeight="1">
      <c r="A127" s="5"/>
      <c r="B127" s="6"/>
      <c r="C127" s="6"/>
      <c r="D127" s="6"/>
    </row>
    <row r="128" spans="1:4" ht="15.75" customHeight="1">
      <c r="A128" s="5"/>
      <c r="B128" s="6"/>
      <c r="C128" s="6"/>
      <c r="D128" s="6"/>
    </row>
    <row r="129" spans="1:4" ht="15.75" customHeight="1">
      <c r="A129" s="5"/>
      <c r="B129" s="6"/>
      <c r="C129" s="6"/>
      <c r="D129" s="6"/>
    </row>
    <row r="130" spans="1:4" ht="15.75" customHeight="1">
      <c r="A130" s="5"/>
      <c r="B130" s="6"/>
      <c r="C130" s="6"/>
      <c r="D130" s="6"/>
    </row>
    <row r="131" spans="1:4" ht="15.75" customHeight="1">
      <c r="A131" s="5"/>
      <c r="B131" s="6"/>
      <c r="C131" s="6"/>
      <c r="D131" s="6"/>
    </row>
    <row r="132" spans="1:4" ht="15.75" customHeight="1">
      <c r="A132" s="5"/>
      <c r="B132" s="6"/>
      <c r="C132" s="6"/>
      <c r="D132" s="6"/>
    </row>
    <row r="133" spans="1:4" ht="15.75" customHeight="1">
      <c r="A133" s="5"/>
      <c r="B133" s="6"/>
      <c r="C133" s="6"/>
      <c r="D133" s="6"/>
    </row>
    <row r="134" spans="1:4" ht="15.75" customHeight="1">
      <c r="A134" s="5"/>
      <c r="B134" s="6"/>
      <c r="C134" s="6"/>
      <c r="D134" s="6"/>
    </row>
    <row r="135" spans="1:4" ht="15.75" customHeight="1">
      <c r="A135" s="5"/>
      <c r="B135" s="6"/>
      <c r="C135" s="6"/>
      <c r="D135" s="6"/>
    </row>
    <row r="136" spans="1:4" ht="15.75" customHeight="1">
      <c r="A136" s="5"/>
      <c r="B136" s="6"/>
      <c r="C136" s="6"/>
      <c r="D136" s="6"/>
    </row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</sheetData>
  <mergeCells count="7">
    <mergeCell ref="A1:D1"/>
    <mergeCell ref="B4:B5"/>
    <mergeCell ref="C4:C5"/>
    <mergeCell ref="A2:C2"/>
    <mergeCell ref="A3:C3"/>
    <mergeCell ref="D3:D5"/>
    <mergeCell ref="A4:A5"/>
  </mergeCells>
  <printOptions/>
  <pageMargins left="0.69" right="0.15748031496062992" top="0.17" bottom="0.17" header="0.19" footer="0.1968503937007874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maliye</dc:creator>
  <cp:keywords/>
  <dc:description/>
  <cp:lastModifiedBy>vedop</cp:lastModifiedBy>
  <cp:lastPrinted>2015-06-26T11:23:29Z</cp:lastPrinted>
  <dcterms:created xsi:type="dcterms:W3CDTF">1999-02-01T11:42:13Z</dcterms:created>
  <dcterms:modified xsi:type="dcterms:W3CDTF">2015-06-26T11:26:25Z</dcterms:modified>
  <cp:category/>
  <cp:version/>
  <cp:contentType/>
  <cp:contentStatus/>
</cp:coreProperties>
</file>